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jremp.sharepoint.com/Shared Documents/ENGENHARIA/15. Yees Tatuapé/Levantamentos/"/>
    </mc:Choice>
  </mc:AlternateContent>
  <xr:revisionPtr revIDLastSave="0" documentId="8_{97A44D0C-161E-4993-B48E-683072A1A357}" xr6:coauthVersionLast="47" xr6:coauthVersionMax="47" xr10:uidLastSave="{00000000-0000-0000-0000-000000000000}"/>
  <bookViews>
    <workbookView xWindow="-108" yWindow="-108" windowWidth="23256" windowHeight="12576" xr2:uid="{87C0F0C1-046E-41C4-8C44-8AE416ADF739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" l="1"/>
  <c r="I3" i="1" l="1"/>
  <c r="H40" i="1" l="1"/>
  <c r="I40" i="1" s="1"/>
  <c r="I39" i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A29" i="1"/>
  <c r="A30" i="1" s="1"/>
  <c r="A31" i="1" s="1"/>
  <c r="A32" i="1" s="1"/>
  <c r="A33" i="1" s="1"/>
  <c r="A34" i="1" s="1"/>
  <c r="A35" i="1" s="1"/>
  <c r="A36" i="1" s="1"/>
  <c r="A37" i="1" s="1"/>
  <c r="A38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I22" i="1"/>
  <c r="H22" i="1"/>
  <c r="H21" i="1"/>
  <c r="I21" i="1" s="1"/>
  <c r="H20" i="1"/>
  <c r="I20" i="1" s="1"/>
  <c r="H19" i="1"/>
  <c r="I19" i="1" s="1"/>
  <c r="H18" i="1"/>
  <c r="I18" i="1" s="1"/>
  <c r="A18" i="1"/>
  <c r="A19" i="1" s="1"/>
  <c r="A20" i="1" s="1"/>
  <c r="A21" i="1" s="1"/>
  <c r="A22" i="1" s="1"/>
  <c r="A23" i="1" s="1"/>
  <c r="A24" i="1" s="1"/>
  <c r="A25" i="1" s="1"/>
  <c r="A26" i="1" s="1"/>
  <c r="A27" i="1" s="1"/>
  <c r="H17" i="1"/>
  <c r="I17" i="1" s="1"/>
  <c r="A17" i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A10" i="1"/>
  <c r="A11" i="1" s="1"/>
  <c r="A12" i="1" s="1"/>
  <c r="A13" i="1" s="1"/>
  <c r="A14" i="1" s="1"/>
  <c r="H9" i="1"/>
  <c r="I9" i="1" s="1"/>
  <c r="H8" i="1"/>
  <c r="I8" i="1" s="1"/>
  <c r="H7" i="1"/>
  <c r="I7" i="1" s="1"/>
  <c r="I6" i="1"/>
  <c r="H5" i="1"/>
  <c r="I5" i="1" s="1"/>
  <c r="H4" i="1"/>
  <c r="I4" i="1" s="1"/>
  <c r="H3" i="1"/>
  <c r="I42" i="1" l="1"/>
</calcChain>
</file>

<file path=xl/sharedStrings.xml><?xml version="1.0" encoding="utf-8"?>
<sst xmlns="http://schemas.openxmlformats.org/spreadsheetml/2006/main" count="176" uniqueCount="145">
  <si>
    <t>1º AO TIPO</t>
  </si>
  <si>
    <t>DORMITÓRIOS / LOJA 03/PORTARlA/SALA/COZINHA/JOGOS/FESTAS/FITNESS/BRINQUEDOTECA/CHURRAS.' COZINHA LOJA 01 AO 03/ ÁREA TÉCNICA/ÁREA DE SERVIÇOS</t>
  </si>
  <si>
    <t>PE-01</t>
  </si>
  <si>
    <t>1,26x0,14</t>
  </si>
  <si>
    <t>1,20x0,19</t>
  </si>
  <si>
    <t>TÉRREO</t>
  </si>
  <si>
    <t>BANHO</t>
  </si>
  <si>
    <t>PE-02</t>
  </si>
  <si>
    <t>0,61x0,14</t>
  </si>
  <si>
    <t>0,55x0,19</t>
  </si>
  <si>
    <t>PORTARIA</t>
  </si>
  <si>
    <t>PE-03</t>
  </si>
  <si>
    <t>1,86X0,14</t>
  </si>
  <si>
    <t>1,80x0,19</t>
  </si>
  <si>
    <t>TÉRREO AO BARRILETE</t>
  </si>
  <si>
    <t>ESCADA</t>
  </si>
  <si>
    <t>PE-04</t>
  </si>
  <si>
    <t>0,87x0,14</t>
  </si>
  <si>
    <t>0,81x0,19</t>
  </si>
  <si>
    <t>PE-05</t>
  </si>
  <si>
    <t>0,485x0,14</t>
  </si>
  <si>
    <t>0,425x0,19</t>
  </si>
  <si>
    <t>ESCADA NR</t>
  </si>
  <si>
    <t>PE-06</t>
  </si>
  <si>
    <t>1,06x0,14</t>
  </si>
  <si>
    <t>1,00x0,19</t>
  </si>
  <si>
    <t>23º PAV.</t>
  </si>
  <si>
    <t>BRINQUEDOTECA</t>
  </si>
  <si>
    <t>PE-07</t>
  </si>
  <si>
    <t>1,85x0,14 / 0,995x0,14</t>
  </si>
  <si>
    <t>1,67x0,19/1,37x0,82</t>
  </si>
  <si>
    <t>SAUNA</t>
  </si>
  <si>
    <t>PE-08</t>
  </si>
  <si>
    <t>1,85x0,14 / 1,55x0,14</t>
  </si>
  <si>
    <t>1,67x0,19/ 1,37x0,19</t>
  </si>
  <si>
    <t>FITNESS</t>
  </si>
  <si>
    <t>PE-09</t>
  </si>
  <si>
    <t>1,85X0,14/ 0,995X0,14</t>
  </si>
  <si>
    <t>1,67x0,19/ 0,82x0,19</t>
  </si>
  <si>
    <t>FESTAS</t>
  </si>
  <si>
    <t>PE-10</t>
  </si>
  <si>
    <t>1,55x0,14 / 1,85x0,14</t>
  </si>
  <si>
    <t>1,375x0,19/1,67x0,19</t>
  </si>
  <si>
    <t>CHURRASCO</t>
  </si>
  <si>
    <t>PE-11</t>
  </si>
  <si>
    <t>1,41x0,14</t>
  </si>
  <si>
    <t>1,36x0,14</t>
  </si>
  <si>
    <t>JOGOS</t>
  </si>
  <si>
    <t>PE-12</t>
  </si>
  <si>
    <t>2,36X0,14</t>
  </si>
  <si>
    <t>2,30x0,19</t>
  </si>
  <si>
    <t>23º PAV</t>
  </si>
  <si>
    <t>PLAYGROUND</t>
  </si>
  <si>
    <t>PE-22</t>
  </si>
  <si>
    <t>4,60x0,14</t>
  </si>
  <si>
    <t>VER PROI</t>
  </si>
  <si>
    <t>PE-22A</t>
  </si>
  <si>
    <t>2,15x0,14</t>
  </si>
  <si>
    <t>VER PROJ.</t>
  </si>
  <si>
    <t>PE-22B</t>
  </si>
  <si>
    <t>0,99x0,14</t>
  </si>
  <si>
    <t>0,94x0,23</t>
  </si>
  <si>
    <t>PE-22C</t>
  </si>
  <si>
    <t>5,10x0,14</t>
  </si>
  <si>
    <t>5,05x0,23</t>
  </si>
  <si>
    <t>PE-22D</t>
  </si>
  <si>
    <t>0,29x0,14</t>
  </si>
  <si>
    <t>0,24x0,23</t>
  </si>
  <si>
    <t>PE-22E</t>
  </si>
  <si>
    <t>4,01x0,14</t>
  </si>
  <si>
    <t>3,96x0,23</t>
  </si>
  <si>
    <t>PE-22F</t>
  </si>
  <si>
    <t>0,40X0,14</t>
  </si>
  <si>
    <t>0,35x0,23</t>
  </si>
  <si>
    <t>PE-22G</t>
  </si>
  <si>
    <t>2,10X0,23</t>
  </si>
  <si>
    <t>PE-22H</t>
  </si>
  <si>
    <t>0,60X0,14</t>
  </si>
  <si>
    <t>0,55x0,23</t>
  </si>
  <si>
    <t>PE-221</t>
  </si>
  <si>
    <t>2,55x0,14</t>
  </si>
  <si>
    <t>2,50X0,23</t>
  </si>
  <si>
    <t>2,91x0,14</t>
  </si>
  <si>
    <t>2,09x0,23</t>
  </si>
  <si>
    <t>PE-22J</t>
  </si>
  <si>
    <t>1,16x0,14</t>
  </si>
  <si>
    <t>1,11x0,23</t>
  </si>
  <si>
    <t>PE-22K</t>
  </si>
  <si>
    <t>0,65x0,14</t>
  </si>
  <si>
    <t>0,60x0,23</t>
  </si>
  <si>
    <t>23° PAV.</t>
  </si>
  <si>
    <t>PE-55</t>
  </si>
  <si>
    <t>4,46x0,09</t>
  </si>
  <si>
    <t>4,41x0,16</t>
  </si>
  <si>
    <t>PE-55A</t>
  </si>
  <si>
    <t>0,76x0,09</t>
  </si>
  <si>
    <t>0,71x0,16</t>
  </si>
  <si>
    <t>PE-55B</t>
  </si>
  <si>
    <t>2,15x0,09</t>
  </si>
  <si>
    <t>2,00X0,16</t>
  </si>
  <si>
    <t>PE-55C</t>
  </si>
  <si>
    <t>4,60x0,09</t>
  </si>
  <si>
    <t>4 55x0,16</t>
  </si>
  <si>
    <t>PE-55D</t>
  </si>
  <si>
    <t>0,15x(0,09</t>
  </si>
  <si>
    <t>0,10x0,16</t>
  </si>
  <si>
    <t>PE-55E</t>
  </si>
  <si>
    <t>3,01x0,09</t>
  </si>
  <si>
    <t>2,96x0,16</t>
  </si>
  <si>
    <t>PE-55F</t>
  </si>
  <si>
    <t>0,40x0,09</t>
  </si>
  <si>
    <t>0,35x0,16</t>
  </si>
  <si>
    <t>PE-55G</t>
  </si>
  <si>
    <t>0,60x0,09</t>
  </si>
  <si>
    <t>0,55x0,16</t>
  </si>
  <si>
    <t>PE-55H</t>
  </si>
  <si>
    <t>2,55x0,09</t>
  </si>
  <si>
    <t>2,50x0,16</t>
  </si>
  <si>
    <t>PE-551</t>
  </si>
  <si>
    <t>1,90x0,09</t>
  </si>
  <si>
    <t>1,85x0,16</t>
  </si>
  <si>
    <t>1,80X0,09</t>
  </si>
  <si>
    <t>1,75x0,16</t>
  </si>
  <si>
    <t>24/25/26 PAV.</t>
  </si>
  <si>
    <t>HALL</t>
  </si>
  <si>
    <t>PE 57</t>
  </si>
  <si>
    <t>0,98x0,14</t>
  </si>
  <si>
    <t>0,93x0,23</t>
  </si>
  <si>
    <t>4ºPAV/TIPOS</t>
  </si>
  <si>
    <t>A.S. APTO</t>
  </si>
  <si>
    <t>PE-48</t>
  </si>
  <si>
    <t>1,46x0,14</t>
  </si>
  <si>
    <t>1,41x0,23</t>
  </si>
  <si>
    <t>Total M²</t>
  </si>
  <si>
    <t>Total M.</t>
  </si>
  <si>
    <t>PAVIMENTO</t>
  </si>
  <si>
    <t>AMBIENTE</t>
  </si>
  <si>
    <t>NOME</t>
  </si>
  <si>
    <t>VÃO OSSO</t>
  </si>
  <si>
    <t>ALVENARIA</t>
  </si>
  <si>
    <t>DIMENSÕES (CxL)</t>
  </si>
  <si>
    <t>QUANTIDADE</t>
  </si>
  <si>
    <t>m²</t>
  </si>
  <si>
    <t>Total m2</t>
  </si>
  <si>
    <t>PEITORIL ARDOSIA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</si>
</sst>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0" fillId="0" borderId="1" xfId="0" applyBorder="1"/>
    <xf numFmtId="0" fontId="1" fillId="3" borderId="2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3A3E2-5FDA-4B31-962D-A1F87CC4CBFD}">
  <dimension ref="A1:I43"/>
  <sheetViews>
    <sheetView tabSelected="1" workbookViewId="0">
      <selection activeCell="I42" sqref="I42"/>
    </sheetView>
  </sheetViews>
  <sheetFormatPr defaultRowHeight="14.4" x14ac:dyDescent="0.3"/>
  <cols>
    <col min="1" max="1" width="19.88671875" bestFit="1" customWidth="1"/>
    <col min="2" max="2" width="56.21875" customWidth="1"/>
    <col min="3" max="3" width="7.109375" bestFit="1" customWidth="1"/>
    <col min="4" max="4" width="19.44140625" bestFit="1" customWidth="1"/>
    <col min="5" max="5" width="10.6640625" bestFit="1" customWidth="1"/>
    <col min="6" max="6" width="18.6640625" bestFit="1" customWidth="1"/>
    <col min="7" max="7" width="12.77734375" bestFit="1" customWidth="1"/>
  </cols>
  <sheetData>
    <row r="1" spans="1:9" x14ac:dyDescent="0.3">
      <c r="A1" s="6" t="s">
        <v>135</v>
      </c>
      <c r="B1" s="6" t="s">
        <v>136</v>
      </c>
      <c r="C1" s="6" t="s">
        <v>137</v>
      </c>
      <c r="D1" s="6" t="s">
        <v>138</v>
      </c>
      <c r="E1" s="6" t="s">
        <v>139</v>
      </c>
      <c r="F1" s="6" t="s">
        <v>140</v>
      </c>
      <c r="G1" s="6" t="s">
        <v>141</v>
      </c>
      <c r="H1" s="7" t="s">
        <v>142</v>
      </c>
      <c r="I1" s="7" t="s">
        <v>143</v>
      </c>
    </row>
    <row r="2" spans="1:9" x14ac:dyDescent="0.3">
      <c r="A2" s="9" t="s">
        <v>144</v>
      </c>
      <c r="B2" s="10"/>
      <c r="C2" s="10"/>
      <c r="D2" s="10"/>
      <c r="E2" s="10"/>
      <c r="F2" s="10"/>
      <c r="G2" s="10"/>
      <c r="H2" s="10"/>
      <c r="I2" s="10"/>
    </row>
    <row r="3" spans="1:9" ht="57.6" x14ac:dyDescent="0.3">
      <c r="A3" s="1" t="s">
        <v>0</v>
      </c>
      <c r="B3" s="2" t="s">
        <v>1</v>
      </c>
      <c r="C3" s="1" t="s">
        <v>2</v>
      </c>
      <c r="D3" s="1" t="s">
        <v>3</v>
      </c>
      <c r="E3" s="1">
        <v>14</v>
      </c>
      <c r="F3" s="1" t="s">
        <v>4</v>
      </c>
      <c r="G3" s="1">
        <v>382</v>
      </c>
      <c r="H3" s="3">
        <f>1.2*0.19</f>
        <v>0.22799999999999998</v>
      </c>
      <c r="I3" s="3">
        <f>H3*G3</f>
        <v>87.095999999999989</v>
      </c>
    </row>
    <row r="4" spans="1:9" x14ac:dyDescent="0.3">
      <c r="A4" s="1" t="s">
        <v>5</v>
      </c>
      <c r="B4" s="1" t="s">
        <v>6</v>
      </c>
      <c r="C4" s="1" t="s">
        <v>7</v>
      </c>
      <c r="D4" s="1" t="s">
        <v>8</v>
      </c>
      <c r="E4" s="1">
        <v>14</v>
      </c>
      <c r="F4" s="1" t="s">
        <v>9</v>
      </c>
      <c r="G4" s="1">
        <v>42</v>
      </c>
      <c r="H4" s="4">
        <f>0.55*0.19</f>
        <v>0.10450000000000001</v>
      </c>
      <c r="I4" s="3">
        <f>H4*G4</f>
        <v>4.3890000000000002</v>
      </c>
    </row>
    <row r="5" spans="1:9" x14ac:dyDescent="0.3">
      <c r="A5" s="1" t="s">
        <v>5</v>
      </c>
      <c r="B5" s="1" t="s">
        <v>10</v>
      </c>
      <c r="C5" s="1" t="s">
        <v>11</v>
      </c>
      <c r="D5" s="1" t="s">
        <v>12</v>
      </c>
      <c r="E5" s="1">
        <v>14</v>
      </c>
      <c r="F5" s="1" t="s">
        <v>13</v>
      </c>
      <c r="G5" s="1">
        <v>1</v>
      </c>
      <c r="H5" s="4">
        <f>1.8*0.19</f>
        <v>0.34200000000000003</v>
      </c>
      <c r="I5" s="3">
        <f t="shared" ref="I5:I40" si="0">H5*G5</f>
        <v>0.34200000000000003</v>
      </c>
    </row>
    <row r="6" spans="1:9" x14ac:dyDescent="0.3">
      <c r="A6" s="1" t="s">
        <v>14</v>
      </c>
      <c r="B6" s="1" t="s">
        <v>15</v>
      </c>
      <c r="C6" s="1" t="s">
        <v>16</v>
      </c>
      <c r="D6" s="1" t="s">
        <v>17</v>
      </c>
      <c r="E6" s="1">
        <v>14</v>
      </c>
      <c r="F6" s="1" t="s">
        <v>18</v>
      </c>
      <c r="G6" s="1">
        <v>27</v>
      </c>
      <c r="H6" s="4"/>
      <c r="I6" s="3">
        <f t="shared" si="0"/>
        <v>0</v>
      </c>
    </row>
    <row r="7" spans="1:9" x14ac:dyDescent="0.3">
      <c r="A7" s="1" t="s">
        <v>14</v>
      </c>
      <c r="B7" s="1" t="s">
        <v>15</v>
      </c>
      <c r="C7" s="1" t="s">
        <v>19</v>
      </c>
      <c r="D7" s="1" t="s">
        <v>20</v>
      </c>
      <c r="E7" s="1">
        <v>14</v>
      </c>
      <c r="F7" s="1" t="s">
        <v>21</v>
      </c>
      <c r="G7" s="1">
        <v>27</v>
      </c>
      <c r="H7" s="4">
        <f>0.425*0.19</f>
        <v>8.0750000000000002E-2</v>
      </c>
      <c r="I7" s="3">
        <f t="shared" si="0"/>
        <v>2.18025</v>
      </c>
    </row>
    <row r="8" spans="1:9" x14ac:dyDescent="0.3">
      <c r="A8" s="1" t="s">
        <v>5</v>
      </c>
      <c r="B8" s="1" t="s">
        <v>22</v>
      </c>
      <c r="C8" s="1" t="s">
        <v>23</v>
      </c>
      <c r="D8" s="1" t="s">
        <v>24</v>
      </c>
      <c r="E8" s="1">
        <v>14</v>
      </c>
      <c r="F8" s="1" t="s">
        <v>25</v>
      </c>
      <c r="G8" s="1">
        <v>4</v>
      </c>
      <c r="H8" s="4">
        <f>1*0.19</f>
        <v>0.19</v>
      </c>
      <c r="I8" s="3">
        <f t="shared" si="0"/>
        <v>0.76</v>
      </c>
    </row>
    <row r="9" spans="1:9" x14ac:dyDescent="0.3">
      <c r="A9" s="1" t="s">
        <v>26</v>
      </c>
      <c r="B9" s="1" t="s">
        <v>27</v>
      </c>
      <c r="C9" s="1" t="s">
        <v>28</v>
      </c>
      <c r="D9" s="1" t="s">
        <v>29</v>
      </c>
      <c r="E9" s="1">
        <v>14</v>
      </c>
      <c r="F9" s="1" t="s">
        <v>30</v>
      </c>
      <c r="G9" s="1">
        <v>1</v>
      </c>
      <c r="H9" s="4">
        <f>1.67*0.19</f>
        <v>0.31729999999999997</v>
      </c>
      <c r="I9" s="3">
        <f t="shared" si="0"/>
        <v>0.31729999999999997</v>
      </c>
    </row>
    <row r="10" spans="1:9" x14ac:dyDescent="0.3">
      <c r="A10" s="1" t="str">
        <f>A9</f>
        <v>23º PAV.</v>
      </c>
      <c r="B10" s="1" t="s">
        <v>31</v>
      </c>
      <c r="C10" s="1" t="s">
        <v>32</v>
      </c>
      <c r="D10" s="1" t="s">
        <v>33</v>
      </c>
      <c r="E10" s="1">
        <v>14</v>
      </c>
      <c r="F10" s="1" t="s">
        <v>34</v>
      </c>
      <c r="G10" s="1">
        <v>1</v>
      </c>
      <c r="H10" s="4">
        <f>1.67*0.19</f>
        <v>0.31729999999999997</v>
      </c>
      <c r="I10" s="3">
        <f t="shared" si="0"/>
        <v>0.31729999999999997</v>
      </c>
    </row>
    <row r="11" spans="1:9" x14ac:dyDescent="0.3">
      <c r="A11" s="1" t="str">
        <f t="shared" ref="A11:A14" si="1">A10</f>
        <v>23º PAV.</v>
      </c>
      <c r="B11" s="1" t="s">
        <v>35</v>
      </c>
      <c r="C11" s="1" t="s">
        <v>36</v>
      </c>
      <c r="D11" s="1" t="s">
        <v>37</v>
      </c>
      <c r="E11" s="1">
        <v>14</v>
      </c>
      <c r="F11" s="1" t="s">
        <v>38</v>
      </c>
      <c r="G11" s="1">
        <v>1</v>
      </c>
      <c r="H11" s="4">
        <f>1.67*0.19</f>
        <v>0.31729999999999997</v>
      </c>
      <c r="I11" s="3">
        <f t="shared" si="0"/>
        <v>0.31729999999999997</v>
      </c>
    </row>
    <row r="12" spans="1:9" x14ac:dyDescent="0.3">
      <c r="A12" s="1" t="str">
        <f t="shared" si="1"/>
        <v>23º PAV.</v>
      </c>
      <c r="B12" s="1" t="s">
        <v>39</v>
      </c>
      <c r="C12" s="1" t="s">
        <v>40</v>
      </c>
      <c r="D12" s="1" t="s">
        <v>41</v>
      </c>
      <c r="E12" s="1">
        <v>14</v>
      </c>
      <c r="F12" s="1" t="s">
        <v>42</v>
      </c>
      <c r="G12" s="1">
        <v>1</v>
      </c>
      <c r="H12" s="4">
        <f>1.375*0.019</f>
        <v>2.6124999999999999E-2</v>
      </c>
      <c r="I12" s="3">
        <f t="shared" si="0"/>
        <v>2.6124999999999999E-2</v>
      </c>
    </row>
    <row r="13" spans="1:9" x14ac:dyDescent="0.3">
      <c r="A13" s="1" t="str">
        <f t="shared" si="1"/>
        <v>23º PAV.</v>
      </c>
      <c r="B13" s="1" t="s">
        <v>43</v>
      </c>
      <c r="C13" s="1" t="s">
        <v>44</v>
      </c>
      <c r="D13" s="1" t="s">
        <v>45</v>
      </c>
      <c r="E13" s="1">
        <v>14</v>
      </c>
      <c r="F13" s="1" t="s">
        <v>46</v>
      </c>
      <c r="G13" s="1">
        <v>1</v>
      </c>
      <c r="H13" s="4">
        <f>1.36*0.14</f>
        <v>0.19040000000000004</v>
      </c>
      <c r="I13" s="3">
        <f t="shared" si="0"/>
        <v>0.19040000000000004</v>
      </c>
    </row>
    <row r="14" spans="1:9" x14ac:dyDescent="0.3">
      <c r="A14" s="1" t="str">
        <f t="shared" si="1"/>
        <v>23º PAV.</v>
      </c>
      <c r="B14" s="1" t="s">
        <v>47</v>
      </c>
      <c r="C14" s="1" t="s">
        <v>48</v>
      </c>
      <c r="D14" s="1" t="s">
        <v>49</v>
      </c>
      <c r="E14" s="1">
        <v>14</v>
      </c>
      <c r="F14" s="1" t="s">
        <v>50</v>
      </c>
      <c r="G14" s="1">
        <v>1</v>
      </c>
      <c r="H14" s="4">
        <f>2.3*0.19</f>
        <v>0.43699999999999994</v>
      </c>
      <c r="I14" s="3">
        <f t="shared" si="0"/>
        <v>0.43699999999999994</v>
      </c>
    </row>
    <row r="15" spans="1:9" x14ac:dyDescent="0.3">
      <c r="A15" s="1" t="s">
        <v>51</v>
      </c>
      <c r="B15" s="1" t="s">
        <v>52</v>
      </c>
      <c r="C15" s="1" t="s">
        <v>53</v>
      </c>
      <c r="D15" s="1" t="s">
        <v>54</v>
      </c>
      <c r="E15" s="1">
        <v>14</v>
      </c>
      <c r="F15" s="1" t="s">
        <v>55</v>
      </c>
      <c r="G15" s="1">
        <v>1</v>
      </c>
      <c r="H15" s="4">
        <f t="shared" ref="H15:H17" si="2">2.47*0.23</f>
        <v>0.56810000000000005</v>
      </c>
      <c r="I15" s="3">
        <f t="shared" si="0"/>
        <v>0.56810000000000005</v>
      </c>
    </row>
    <row r="16" spans="1:9" x14ac:dyDescent="0.3">
      <c r="A16" s="1" t="s">
        <v>51</v>
      </c>
      <c r="B16" s="1" t="s">
        <v>52</v>
      </c>
      <c r="C16" s="1" t="s">
        <v>56</v>
      </c>
      <c r="D16" s="1" t="s">
        <v>57</v>
      </c>
      <c r="E16" s="1">
        <v>14</v>
      </c>
      <c r="F16" s="1" t="s">
        <v>58</v>
      </c>
      <c r="G16" s="1">
        <v>1</v>
      </c>
      <c r="H16" s="4">
        <f t="shared" si="2"/>
        <v>0.56810000000000005</v>
      </c>
      <c r="I16" s="3">
        <f t="shared" si="0"/>
        <v>0.56810000000000005</v>
      </c>
    </row>
    <row r="17" spans="1:9" x14ac:dyDescent="0.3">
      <c r="A17" s="1" t="str">
        <f>A16</f>
        <v>23º PAV</v>
      </c>
      <c r="B17" s="1" t="s">
        <v>52</v>
      </c>
      <c r="C17" s="1" t="s">
        <v>59</v>
      </c>
      <c r="D17" s="1" t="s">
        <v>60</v>
      </c>
      <c r="E17" s="1">
        <v>14</v>
      </c>
      <c r="F17" s="1" t="s">
        <v>61</v>
      </c>
      <c r="G17" s="1">
        <v>1</v>
      </c>
      <c r="H17" s="4">
        <f t="shared" si="2"/>
        <v>0.56810000000000005</v>
      </c>
      <c r="I17" s="3">
        <f t="shared" si="0"/>
        <v>0.56810000000000005</v>
      </c>
    </row>
    <row r="18" spans="1:9" x14ac:dyDescent="0.3">
      <c r="A18" s="1" t="str">
        <f t="shared" ref="A18:A27" si="3">A17</f>
        <v>23º PAV</v>
      </c>
      <c r="B18" s="1" t="s">
        <v>52</v>
      </c>
      <c r="C18" s="1" t="s">
        <v>62</v>
      </c>
      <c r="D18" s="1" t="s">
        <v>63</v>
      </c>
      <c r="E18" s="1">
        <v>14</v>
      </c>
      <c r="F18" s="1" t="s">
        <v>64</v>
      </c>
      <c r="G18" s="1">
        <v>1</v>
      </c>
      <c r="H18" s="4">
        <f>5.05*0.23</f>
        <v>1.1615</v>
      </c>
      <c r="I18" s="3">
        <f t="shared" si="0"/>
        <v>1.1615</v>
      </c>
    </row>
    <row r="19" spans="1:9" x14ac:dyDescent="0.3">
      <c r="A19" s="1" t="str">
        <f t="shared" si="3"/>
        <v>23º PAV</v>
      </c>
      <c r="B19" s="1" t="s">
        <v>52</v>
      </c>
      <c r="C19" s="1" t="s">
        <v>65</v>
      </c>
      <c r="D19" s="1" t="s">
        <v>66</v>
      </c>
      <c r="E19" s="1">
        <v>14</v>
      </c>
      <c r="F19" s="1" t="s">
        <v>67</v>
      </c>
      <c r="G19" s="1">
        <v>1</v>
      </c>
      <c r="H19" s="4">
        <f>0.24*0.23</f>
        <v>5.5199999999999999E-2</v>
      </c>
      <c r="I19" s="3">
        <f t="shared" si="0"/>
        <v>5.5199999999999999E-2</v>
      </c>
    </row>
    <row r="20" spans="1:9" x14ac:dyDescent="0.3">
      <c r="A20" s="1" t="str">
        <f t="shared" si="3"/>
        <v>23º PAV</v>
      </c>
      <c r="B20" s="1" t="s">
        <v>52</v>
      </c>
      <c r="C20" s="1" t="s">
        <v>68</v>
      </c>
      <c r="D20" s="1" t="s">
        <v>69</v>
      </c>
      <c r="E20" s="1">
        <v>14</v>
      </c>
      <c r="F20" s="1" t="s">
        <v>70</v>
      </c>
      <c r="G20" s="1">
        <v>1</v>
      </c>
      <c r="H20" s="4">
        <f>3.96*0.23</f>
        <v>0.91080000000000005</v>
      </c>
      <c r="I20" s="3">
        <f t="shared" si="0"/>
        <v>0.91080000000000005</v>
      </c>
    </row>
    <row r="21" spans="1:9" x14ac:dyDescent="0.3">
      <c r="A21" s="1" t="str">
        <f t="shared" si="3"/>
        <v>23º PAV</v>
      </c>
      <c r="B21" s="1" t="s">
        <v>52</v>
      </c>
      <c r="C21" s="1" t="s">
        <v>71</v>
      </c>
      <c r="D21" s="1" t="s">
        <v>72</v>
      </c>
      <c r="E21" s="1">
        <v>14</v>
      </c>
      <c r="F21" s="1" t="s">
        <v>73</v>
      </c>
      <c r="G21" s="1">
        <v>1</v>
      </c>
      <c r="H21" s="4">
        <f>0.35*0.23</f>
        <v>8.0500000000000002E-2</v>
      </c>
      <c r="I21" s="3">
        <f t="shared" si="0"/>
        <v>8.0500000000000002E-2</v>
      </c>
    </row>
    <row r="22" spans="1:9" x14ac:dyDescent="0.3">
      <c r="A22" s="1" t="str">
        <f t="shared" si="3"/>
        <v>23º PAV</v>
      </c>
      <c r="B22" s="1" t="s">
        <v>52</v>
      </c>
      <c r="C22" s="1" t="s">
        <v>74</v>
      </c>
      <c r="D22" s="1" t="s">
        <v>57</v>
      </c>
      <c r="E22" s="1">
        <v>14</v>
      </c>
      <c r="F22" s="1" t="s">
        <v>75</v>
      </c>
      <c r="G22" s="1">
        <v>1</v>
      </c>
      <c r="H22" s="4">
        <f>2.1*0.23</f>
        <v>0.48300000000000004</v>
      </c>
      <c r="I22" s="3">
        <f t="shared" si="0"/>
        <v>0.48300000000000004</v>
      </c>
    </row>
    <row r="23" spans="1:9" x14ac:dyDescent="0.3">
      <c r="A23" s="1" t="str">
        <f t="shared" si="3"/>
        <v>23º PAV</v>
      </c>
      <c r="B23" s="1" t="s">
        <v>52</v>
      </c>
      <c r="C23" s="1" t="s">
        <v>76</v>
      </c>
      <c r="D23" s="1" t="s">
        <v>77</v>
      </c>
      <c r="E23" s="1">
        <v>14</v>
      </c>
      <c r="F23" s="1" t="s">
        <v>78</v>
      </c>
      <c r="G23" s="1">
        <v>1</v>
      </c>
      <c r="H23" s="4">
        <f>0.55*0.23</f>
        <v>0.12650000000000003</v>
      </c>
      <c r="I23" s="3">
        <f t="shared" si="0"/>
        <v>0.12650000000000003</v>
      </c>
    </row>
    <row r="24" spans="1:9" x14ac:dyDescent="0.3">
      <c r="A24" s="1" t="str">
        <f t="shared" si="3"/>
        <v>23º PAV</v>
      </c>
      <c r="B24" s="1" t="s">
        <v>52</v>
      </c>
      <c r="C24" s="1" t="s">
        <v>79</v>
      </c>
      <c r="D24" s="1" t="s">
        <v>80</v>
      </c>
      <c r="E24" s="1">
        <v>14</v>
      </c>
      <c r="F24" s="1" t="s">
        <v>81</v>
      </c>
      <c r="G24" s="1">
        <v>1</v>
      </c>
      <c r="H24" s="4">
        <f>2.5*0.23</f>
        <v>0.57500000000000007</v>
      </c>
      <c r="I24" s="3">
        <f t="shared" si="0"/>
        <v>0.57500000000000007</v>
      </c>
    </row>
    <row r="25" spans="1:9" x14ac:dyDescent="0.3">
      <c r="A25" s="1" t="str">
        <f t="shared" si="3"/>
        <v>23º PAV</v>
      </c>
      <c r="B25" s="1" t="s">
        <v>52</v>
      </c>
      <c r="C25" s="1" t="s">
        <v>76</v>
      </c>
      <c r="D25" s="1" t="s">
        <v>82</v>
      </c>
      <c r="E25" s="1">
        <v>14</v>
      </c>
      <c r="F25" s="1" t="s">
        <v>83</v>
      </c>
      <c r="G25" s="1">
        <v>2</v>
      </c>
      <c r="H25" s="4">
        <f>2.09*0.23</f>
        <v>0.48069999999999996</v>
      </c>
      <c r="I25" s="3">
        <f t="shared" si="0"/>
        <v>0.96139999999999992</v>
      </c>
    </row>
    <row r="26" spans="1:9" x14ac:dyDescent="0.3">
      <c r="A26" s="1" t="str">
        <f t="shared" si="3"/>
        <v>23º PAV</v>
      </c>
      <c r="B26" s="1" t="s">
        <v>52</v>
      </c>
      <c r="C26" s="1" t="s">
        <v>84</v>
      </c>
      <c r="D26" s="1" t="s">
        <v>85</v>
      </c>
      <c r="E26" s="1">
        <v>14</v>
      </c>
      <c r="F26" s="1" t="s">
        <v>86</v>
      </c>
      <c r="G26" s="1">
        <v>1</v>
      </c>
      <c r="H26" s="4">
        <f>1.11*0.23</f>
        <v>0.25530000000000003</v>
      </c>
      <c r="I26" s="3">
        <f t="shared" si="0"/>
        <v>0.25530000000000003</v>
      </c>
    </row>
    <row r="27" spans="1:9" x14ac:dyDescent="0.3">
      <c r="A27" s="1" t="str">
        <f t="shared" si="3"/>
        <v>23º PAV</v>
      </c>
      <c r="B27" s="1" t="s">
        <v>52</v>
      </c>
      <c r="C27" s="1" t="s">
        <v>87</v>
      </c>
      <c r="D27" s="1" t="s">
        <v>88</v>
      </c>
      <c r="E27" s="1">
        <v>14</v>
      </c>
      <c r="F27" s="1" t="s">
        <v>89</v>
      </c>
      <c r="G27" s="1">
        <v>1</v>
      </c>
      <c r="H27" s="4">
        <f>0.6*0.23</f>
        <v>0.13800000000000001</v>
      </c>
      <c r="I27" s="3">
        <f t="shared" si="0"/>
        <v>0.13800000000000001</v>
      </c>
    </row>
    <row r="28" spans="1:9" x14ac:dyDescent="0.3">
      <c r="A28" s="1" t="s">
        <v>90</v>
      </c>
      <c r="B28" s="1" t="s">
        <v>52</v>
      </c>
      <c r="C28" s="1" t="s">
        <v>91</v>
      </c>
      <c r="D28" s="1" t="s">
        <v>92</v>
      </c>
      <c r="E28" s="1">
        <v>14</v>
      </c>
      <c r="F28" s="1" t="s">
        <v>93</v>
      </c>
      <c r="G28" s="1">
        <v>1</v>
      </c>
      <c r="H28" s="4">
        <f>4.4*0.23</f>
        <v>1.0120000000000002</v>
      </c>
      <c r="I28" s="3">
        <f t="shared" si="0"/>
        <v>1.0120000000000002</v>
      </c>
    </row>
    <row r="29" spans="1:9" x14ac:dyDescent="0.3">
      <c r="A29" s="1" t="str">
        <f>A28</f>
        <v>23° PAV.</v>
      </c>
      <c r="B29" s="1" t="s">
        <v>52</v>
      </c>
      <c r="C29" s="1" t="s">
        <v>94</v>
      </c>
      <c r="D29" s="1" t="s">
        <v>95</v>
      </c>
      <c r="E29" s="1">
        <v>14</v>
      </c>
      <c r="F29" s="1" t="s">
        <v>96</v>
      </c>
      <c r="G29" s="1">
        <v>1</v>
      </c>
      <c r="H29" s="4">
        <f>0.71*0.23</f>
        <v>0.1633</v>
      </c>
      <c r="I29" s="3">
        <f t="shared" si="0"/>
        <v>0.1633</v>
      </c>
    </row>
    <row r="30" spans="1:9" x14ac:dyDescent="0.3">
      <c r="A30" s="1" t="str">
        <f t="shared" ref="A30:A38" si="4">A29</f>
        <v>23° PAV.</v>
      </c>
      <c r="B30" s="1" t="s">
        <v>52</v>
      </c>
      <c r="C30" s="1" t="s">
        <v>97</v>
      </c>
      <c r="D30" s="1" t="s">
        <v>98</v>
      </c>
      <c r="E30" s="1">
        <v>14</v>
      </c>
      <c r="F30" s="1" t="s">
        <v>99</v>
      </c>
      <c r="G30" s="1">
        <v>2</v>
      </c>
      <c r="H30" s="4">
        <f>2*0.16</f>
        <v>0.32</v>
      </c>
      <c r="I30" s="3">
        <f t="shared" si="0"/>
        <v>0.64</v>
      </c>
    </row>
    <row r="31" spans="1:9" x14ac:dyDescent="0.3">
      <c r="A31" s="1" t="str">
        <f t="shared" si="4"/>
        <v>23° PAV.</v>
      </c>
      <c r="B31" s="1" t="s">
        <v>52</v>
      </c>
      <c r="C31" s="1" t="s">
        <v>100</v>
      </c>
      <c r="D31" s="1" t="s">
        <v>101</v>
      </c>
      <c r="E31" s="1">
        <v>14</v>
      </c>
      <c r="F31" s="1" t="s">
        <v>102</v>
      </c>
      <c r="G31" s="1">
        <v>1</v>
      </c>
      <c r="H31" s="4">
        <f>4.55*0.16</f>
        <v>0.72799999999999998</v>
      </c>
      <c r="I31" s="3">
        <f t="shared" si="0"/>
        <v>0.72799999999999998</v>
      </c>
    </row>
    <row r="32" spans="1:9" x14ac:dyDescent="0.3">
      <c r="A32" s="1" t="str">
        <f t="shared" si="4"/>
        <v>23° PAV.</v>
      </c>
      <c r="B32" s="1" t="s">
        <v>52</v>
      </c>
      <c r="C32" s="1" t="s">
        <v>103</v>
      </c>
      <c r="D32" s="1" t="s">
        <v>104</v>
      </c>
      <c r="E32" s="1">
        <v>14</v>
      </c>
      <c r="F32" s="1" t="s">
        <v>105</v>
      </c>
      <c r="G32" s="1">
        <v>1</v>
      </c>
      <c r="H32" s="4">
        <f>0.1*0.16</f>
        <v>1.6E-2</v>
      </c>
      <c r="I32" s="3">
        <f t="shared" si="0"/>
        <v>1.6E-2</v>
      </c>
    </row>
    <row r="33" spans="1:9" x14ac:dyDescent="0.3">
      <c r="A33" s="1" t="str">
        <f t="shared" si="4"/>
        <v>23° PAV.</v>
      </c>
      <c r="B33" s="1" t="s">
        <v>52</v>
      </c>
      <c r="C33" s="1" t="s">
        <v>106</v>
      </c>
      <c r="D33" s="1" t="s">
        <v>107</v>
      </c>
      <c r="E33" s="1">
        <v>14</v>
      </c>
      <c r="F33" s="1" t="s">
        <v>108</v>
      </c>
      <c r="G33" s="1">
        <v>1</v>
      </c>
      <c r="H33" s="4">
        <f>2.96*0.16</f>
        <v>0.47360000000000002</v>
      </c>
      <c r="I33" s="3">
        <f t="shared" si="0"/>
        <v>0.47360000000000002</v>
      </c>
    </row>
    <row r="34" spans="1:9" x14ac:dyDescent="0.3">
      <c r="A34" s="1" t="str">
        <f t="shared" si="4"/>
        <v>23° PAV.</v>
      </c>
      <c r="B34" s="1" t="s">
        <v>52</v>
      </c>
      <c r="C34" s="1" t="s">
        <v>109</v>
      </c>
      <c r="D34" s="1" t="s">
        <v>110</v>
      </c>
      <c r="E34" s="1">
        <v>14</v>
      </c>
      <c r="F34" s="1" t="s">
        <v>111</v>
      </c>
      <c r="G34" s="1">
        <v>1</v>
      </c>
      <c r="H34" s="4">
        <f>0.35*0.16</f>
        <v>5.5999999999999994E-2</v>
      </c>
      <c r="I34" s="3">
        <f t="shared" si="0"/>
        <v>5.5999999999999994E-2</v>
      </c>
    </row>
    <row r="35" spans="1:9" x14ac:dyDescent="0.3">
      <c r="A35" s="1" t="str">
        <f t="shared" si="4"/>
        <v>23° PAV.</v>
      </c>
      <c r="B35" s="1" t="s">
        <v>52</v>
      </c>
      <c r="C35" s="1" t="s">
        <v>112</v>
      </c>
      <c r="D35" s="1" t="s">
        <v>113</v>
      </c>
      <c r="E35" s="1">
        <v>14</v>
      </c>
      <c r="F35" s="1" t="s">
        <v>114</v>
      </c>
      <c r="G35" s="1">
        <v>1</v>
      </c>
      <c r="H35" s="4">
        <f>0.55*0.16</f>
        <v>8.8000000000000009E-2</v>
      </c>
      <c r="I35" s="3">
        <f t="shared" si="0"/>
        <v>8.8000000000000009E-2</v>
      </c>
    </row>
    <row r="36" spans="1:9" x14ac:dyDescent="0.3">
      <c r="A36" s="1" t="str">
        <f t="shared" si="4"/>
        <v>23° PAV.</v>
      </c>
      <c r="B36" s="1" t="s">
        <v>52</v>
      </c>
      <c r="C36" s="1" t="s">
        <v>115</v>
      </c>
      <c r="D36" s="1" t="s">
        <v>116</v>
      </c>
      <c r="E36" s="1">
        <v>14</v>
      </c>
      <c r="F36" s="1" t="s">
        <v>117</v>
      </c>
      <c r="G36" s="1">
        <v>2</v>
      </c>
      <c r="H36" s="4">
        <f>2.5*0.16</f>
        <v>0.4</v>
      </c>
      <c r="I36" s="3">
        <f t="shared" si="0"/>
        <v>0.8</v>
      </c>
    </row>
    <row r="37" spans="1:9" x14ac:dyDescent="0.3">
      <c r="A37" s="1" t="str">
        <f t="shared" si="4"/>
        <v>23° PAV.</v>
      </c>
      <c r="B37" s="1" t="s">
        <v>52</v>
      </c>
      <c r="C37" s="1" t="s">
        <v>118</v>
      </c>
      <c r="D37" s="1" t="s">
        <v>119</v>
      </c>
      <c r="E37" s="1">
        <v>14</v>
      </c>
      <c r="F37" s="1" t="s">
        <v>120</v>
      </c>
      <c r="G37" s="1">
        <v>1</v>
      </c>
      <c r="H37" s="4">
        <f>1.85*0.16</f>
        <v>0.29600000000000004</v>
      </c>
      <c r="I37" s="3">
        <f t="shared" si="0"/>
        <v>0.29600000000000004</v>
      </c>
    </row>
    <row r="38" spans="1:9" x14ac:dyDescent="0.3">
      <c r="A38" s="1" t="str">
        <f t="shared" si="4"/>
        <v>23° PAV.</v>
      </c>
      <c r="B38" s="1" t="s">
        <v>52</v>
      </c>
      <c r="C38" s="1" t="s">
        <v>118</v>
      </c>
      <c r="D38" s="1" t="s">
        <v>121</v>
      </c>
      <c r="E38" s="1">
        <v>14</v>
      </c>
      <c r="F38" s="1" t="s">
        <v>122</v>
      </c>
      <c r="G38" s="1">
        <v>1</v>
      </c>
      <c r="H38" s="4">
        <f>1.75*0.16</f>
        <v>0.28000000000000003</v>
      </c>
      <c r="I38" s="3">
        <f t="shared" si="0"/>
        <v>0.28000000000000003</v>
      </c>
    </row>
    <row r="39" spans="1:9" x14ac:dyDescent="0.3">
      <c r="A39" s="1" t="s">
        <v>123</v>
      </c>
      <c r="B39" s="1" t="s">
        <v>124</v>
      </c>
      <c r="C39" s="1" t="s">
        <v>125</v>
      </c>
      <c r="D39" s="1" t="s">
        <v>126</v>
      </c>
      <c r="E39" s="1">
        <v>14</v>
      </c>
      <c r="F39" s="1" t="s">
        <v>127</v>
      </c>
      <c r="G39" s="1">
        <v>5</v>
      </c>
      <c r="H39" s="4">
        <f>0.93*0.23</f>
        <v>0.21390000000000001</v>
      </c>
      <c r="I39" s="3">
        <f t="shared" si="0"/>
        <v>1.0695000000000001</v>
      </c>
    </row>
    <row r="40" spans="1:9" x14ac:dyDescent="0.3">
      <c r="A40" s="1" t="s">
        <v>128</v>
      </c>
      <c r="B40" s="1" t="s">
        <v>129</v>
      </c>
      <c r="C40" s="1" t="s">
        <v>130</v>
      </c>
      <c r="D40" s="1" t="s">
        <v>131</v>
      </c>
      <c r="E40" s="1">
        <v>14</v>
      </c>
      <c r="F40" s="1" t="s">
        <v>132</v>
      </c>
      <c r="G40" s="1">
        <v>20</v>
      </c>
      <c r="H40" s="4">
        <f>1.41*0.23</f>
        <v>0.32429999999999998</v>
      </c>
      <c r="I40" s="3">
        <f t="shared" si="0"/>
        <v>6.4859999999999998</v>
      </c>
    </row>
    <row r="42" spans="1:9" x14ac:dyDescent="0.3">
      <c r="A42" s="11" t="s">
        <v>133</v>
      </c>
      <c r="B42" s="11"/>
      <c r="C42" s="11"/>
      <c r="D42" s="11"/>
      <c r="E42" s="11"/>
      <c r="F42" s="11"/>
      <c r="G42" s="11"/>
      <c r="H42" s="11"/>
      <c r="I42" s="5">
        <f>SUM(I3:I40)</f>
        <v>114.93257500000001</v>
      </c>
    </row>
    <row r="43" spans="1:9" x14ac:dyDescent="0.3">
      <c r="A43" s="11" t="s">
        <v>134</v>
      </c>
      <c r="B43" s="11"/>
      <c r="C43" s="11"/>
      <c r="D43" s="11"/>
      <c r="E43" s="11"/>
      <c r="F43" s="11"/>
      <c r="G43" s="11"/>
      <c r="H43" s="11"/>
      <c r="I43" s="8"/>
    </row>
  </sheetData>
  <mergeCells count="3">
    <mergeCell ref="A2:I2"/>
    <mergeCell ref="A42:H42"/>
    <mergeCell ref="A43:H4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Ferreira de Sousa</dc:creator>
  <cp:lastModifiedBy>Bruno Da Silva Portella</cp:lastModifiedBy>
  <dcterms:created xsi:type="dcterms:W3CDTF">2025-03-18T12:00:48Z</dcterms:created>
  <dcterms:modified xsi:type="dcterms:W3CDTF">2025-05-15T19:14:55Z</dcterms:modified>
</cp:coreProperties>
</file>